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marvel\Desktop\2026 documents\Annual town meeting\"/>
    </mc:Choice>
  </mc:AlternateContent>
  <xr:revisionPtr revIDLastSave="0" documentId="8_{056DFB7B-2066-471A-81A3-0EAE6D8836FE}" xr6:coauthVersionLast="47" xr6:coauthVersionMax="47" xr10:uidLastSave="{00000000-0000-0000-0000-000000000000}"/>
  <bookViews>
    <workbookView xWindow="-120" yWindow="-120" windowWidth="29040" windowHeight="15840" xr2:uid="{C4523582-F9E6-4425-9413-A5708DE1FDD9}"/>
  </bookViews>
  <sheets>
    <sheet name="Sheet1" sheetId="1" r:id="rId1"/>
  </sheets>
  <definedNames>
    <definedName name="_xlnm.Print_Area" localSheetId="0">Sheet1!$A$1:$H$94</definedName>
    <definedName name="_xlnm.Print_Titles" localSheetId="0">Sheet1!$1:$2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G11" i="1"/>
  <c r="F16" i="1"/>
  <c r="G16" i="1"/>
  <c r="F25" i="1"/>
  <c r="G25" i="1"/>
  <c r="F34" i="1"/>
  <c r="G34" i="1"/>
  <c r="F45" i="1"/>
  <c r="G45" i="1"/>
  <c r="F50" i="1"/>
  <c r="G50" i="1"/>
  <c r="F64" i="1"/>
  <c r="G64" i="1"/>
  <c r="F74" i="1"/>
  <c r="G74" i="1"/>
  <c r="F79" i="1"/>
  <c r="G79" i="1"/>
  <c r="F82" i="1"/>
  <c r="G82" i="1"/>
  <c r="F89" i="1"/>
  <c r="G89" i="1"/>
  <c r="F66" i="1" l="1"/>
  <c r="F91" i="1"/>
  <c r="F93" i="1" s="1"/>
  <c r="G91" i="1"/>
  <c r="G66" i="1"/>
  <c r="G93" i="1" l="1"/>
</calcChain>
</file>

<file path=xl/sharedStrings.xml><?xml version="1.0" encoding="utf-8"?>
<sst xmlns="http://schemas.openxmlformats.org/spreadsheetml/2006/main" count="124" uniqueCount="115">
  <si>
    <t>General Government</t>
  </si>
  <si>
    <t>General administration</t>
  </si>
  <si>
    <t>Legal and audit</t>
  </si>
  <si>
    <t>Assessing services</t>
  </si>
  <si>
    <t>Recommended</t>
  </si>
  <si>
    <t>Comments</t>
  </si>
  <si>
    <t>Art 10</t>
  </si>
  <si>
    <t>Public Safety</t>
  </si>
  <si>
    <t>Fire protection services</t>
  </si>
  <si>
    <t>Streetlights</t>
  </si>
  <si>
    <t>Art 11</t>
  </si>
  <si>
    <t>Public Works</t>
  </si>
  <si>
    <t>Town office operations and maintenance</t>
  </si>
  <si>
    <t>Art 12</t>
  </si>
  <si>
    <t>Culture and Recreation</t>
  </si>
  <si>
    <t>Fourth of July</t>
  </si>
  <si>
    <t>Flag replacements</t>
  </si>
  <si>
    <t>Art 13</t>
  </si>
  <si>
    <t>Community Services</t>
  </si>
  <si>
    <t>General assistance</t>
  </si>
  <si>
    <t>Life flight</t>
  </si>
  <si>
    <t>Burlington VFW Post 1605</t>
  </si>
  <si>
    <t>Art 14</t>
  </si>
  <si>
    <t>Town-Wide</t>
  </si>
  <si>
    <t>County tax</t>
  </si>
  <si>
    <t>Burlington/Lowell Transfer Station</t>
  </si>
  <si>
    <t>Additions to Reserves</t>
  </si>
  <si>
    <t>Special Education Stabilization Reserve</t>
  </si>
  <si>
    <t>Total Municipal Appropriations</t>
  </si>
  <si>
    <t>Non-Tax Revenues</t>
  </si>
  <si>
    <t>Total Non-Tax Revenues and Other Financing Sources</t>
  </si>
  <si>
    <t>TOWN OF BURLINGTON</t>
  </si>
  <si>
    <t>No Art</t>
  </si>
  <si>
    <t>Timberland Taxes</t>
  </si>
  <si>
    <t>Capital Reserve</t>
  </si>
  <si>
    <t>Use of TIF Fund</t>
  </si>
  <si>
    <t>Education Subsidies and Carry Forward</t>
  </si>
  <si>
    <t>Treegrowth reimbursement</t>
  </si>
  <si>
    <t>This amount will be determined on the date of commitment</t>
  </si>
  <si>
    <t>Historical Society request</t>
  </si>
  <si>
    <t xml:space="preserve">TOTAL AUTHORIZED TO BE RAISED/APPROPRIATED </t>
  </si>
  <si>
    <t>Art 16</t>
  </si>
  <si>
    <t>Replacement Mower Account</t>
  </si>
  <si>
    <t>Food Pantry</t>
  </si>
  <si>
    <t>Art 9</t>
  </si>
  <si>
    <t>TIF related Legal Expenses</t>
  </si>
  <si>
    <t>Excise taxes</t>
  </si>
  <si>
    <t>Assessing Services for annual property assessment</t>
  </si>
  <si>
    <t>TIF approved training</t>
  </si>
  <si>
    <t>Old town garage operations</t>
  </si>
  <si>
    <t>Education</t>
  </si>
  <si>
    <t>Veterans Memorial Project</t>
  </si>
  <si>
    <t>Lord Historical Society</t>
  </si>
  <si>
    <t>Requested</t>
  </si>
  <si>
    <t>Summer roads and salt/sand purchases</t>
  </si>
  <si>
    <t>Surplus (General fund)</t>
  </si>
  <si>
    <t>Winter Roads</t>
  </si>
  <si>
    <t>Summer roads</t>
  </si>
  <si>
    <t>Animal Control expences</t>
  </si>
  <si>
    <t xml:space="preserve">Annual contract with Lincoln Humane Society is $900.00  </t>
  </si>
  <si>
    <t>Requested by 4th of July committee</t>
  </si>
  <si>
    <t xml:space="preserve">This amount is from the education warrant articles </t>
  </si>
  <si>
    <t>LRAP</t>
  </si>
  <si>
    <t>FY2025</t>
  </si>
  <si>
    <t>IT services and equipment replacement</t>
  </si>
  <si>
    <t>Townwide revaluation</t>
  </si>
  <si>
    <t xml:space="preserve">Public Works Building </t>
  </si>
  <si>
    <t>Fire Equipment account</t>
  </si>
  <si>
    <t>Money in this account is from apparatus and equipment sales</t>
  </si>
  <si>
    <t xml:space="preserve">&lt;&lt;$1,000 for Training, $3,250 for Admin, $5,000 for TIF related legal expences </t>
  </si>
  <si>
    <t>Town Office Building Floor Replacment</t>
  </si>
  <si>
    <t>Re-surface Woodman Mill Road with Asphalt</t>
  </si>
  <si>
    <t>Snow plowing and sanding winter roads.  Also includes any emergency winter road repair as needed.</t>
  </si>
  <si>
    <t>Howland Recreation Department</t>
  </si>
  <si>
    <t>Revenue sharing</t>
  </si>
  <si>
    <t>FY2026</t>
  </si>
  <si>
    <t>Cost of replacement flags as needed.</t>
  </si>
  <si>
    <t>due to increase in Electricity Rates</t>
  </si>
  <si>
    <t xml:space="preserve">Art 15 </t>
  </si>
  <si>
    <t>&amp; Art 23</t>
  </si>
  <si>
    <t>Eastern Area Agency on Aging</t>
  </si>
  <si>
    <t>&lt;&lt;This amount is from the 2025-2026 education warrant articles plus 3.5 percent increase</t>
  </si>
  <si>
    <t>Playground Improvments</t>
  </si>
  <si>
    <t>Cemetery  maintenance</t>
  </si>
  <si>
    <t xml:space="preserve">Cemetery Improvement </t>
  </si>
  <si>
    <t>Improve area around playground equipment and parking sites</t>
  </si>
  <si>
    <t>Continuing Balance</t>
  </si>
  <si>
    <t>Payroll, taxes, phone, postage, dues, insurance, office equipment lease, office supplies</t>
  </si>
  <si>
    <t>Electricity, heat, Insurance, maintenance and repairs</t>
  </si>
  <si>
    <t xml:space="preserve"> Town employee training</t>
  </si>
  <si>
    <t>Electricity, heat, insurance, maintenance and repairs</t>
  </si>
  <si>
    <t>Currently have $10,000 in this fund to assist creating a permanent Veterans Memorial on town property</t>
  </si>
  <si>
    <t>&lt;&lt;Fire District Service Tax  Estimated from February 2026 fire district meeting  7% increase</t>
  </si>
  <si>
    <t>Overall expected 4.6% increase for Town-wide non-article taxes</t>
  </si>
  <si>
    <t>Software upgrades, obsolete computer hardware replacement as needed, annual licenses and IT services</t>
  </si>
  <si>
    <t xml:space="preserve">$132,875 (100%) of 2025 TIF Project Fund Tax payment transferred to General Fund  </t>
  </si>
  <si>
    <t>Electricity, heat, insurance, maintenance and repairs. Increase is  repair of Garage doors and Emergency  Generator</t>
  </si>
  <si>
    <t>These items are calculated on date of commitment and are not items voted on at annual town meeeting</t>
  </si>
  <si>
    <t>These items are calculated at date of commitment and are not items voted on at annual town meeting</t>
  </si>
  <si>
    <t>&lt;&lt;Exact amount, a 10.5% increase</t>
  </si>
  <si>
    <t xml:space="preserve">Accounts carried forward are:  Cemeteries Improvements and Playground Improvements </t>
  </si>
  <si>
    <t>We now have $7500 in this fund. The selectboard has chosen to contract mowing and grounds keeping.</t>
  </si>
  <si>
    <t xml:space="preserve">Repair, Maintenance and upgrade of Summer roads. Mowing and trimming on Municipal Grounds </t>
  </si>
  <si>
    <t>Cost of contract for mowing, trimming as well as spring and fall clean-up</t>
  </si>
  <si>
    <t>Continue removing dead trees and major grounds repairs and improvements</t>
  </si>
  <si>
    <t xml:space="preserve">$8,000 was requested. Selectboard recommends $5000 </t>
  </si>
  <si>
    <t>For flags on veterans graves. Town is required to provide these flags. VFW places them at grave sites</t>
  </si>
  <si>
    <t>$7500 now in this fund. Selectboard has decided to contract mowing and trimming</t>
  </si>
  <si>
    <t>Municipal Grounds Maintenance</t>
  </si>
  <si>
    <t>Mowing, trimming, snow plowing and salting</t>
  </si>
  <si>
    <t>Playground/Saponac  maintenance</t>
  </si>
  <si>
    <t>Includes porta-poti and repairs to equipemnt, mowing and trimming</t>
  </si>
  <si>
    <t>Back Country Riders</t>
  </si>
  <si>
    <t>For membership promotion</t>
  </si>
  <si>
    <t>&lt;&lt;$1,000 for Flags; $3,000 for Fourth of July, Back Country Riders for membership promotion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</si>
</sst>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1" formatCode="_(* #,##0_);_(* \(#,##0\);_(* &quot;-&quot;_);_(@_)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u val="singleAccounting"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 val="singleAccounting"/>
      <sz val="12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41" fontId="2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0" applyFont="1"/>
    <xf numFmtId="41" fontId="4" fillId="0" borderId="0" xfId="0" applyNumberFormat="1" applyFont="1"/>
    <xf numFmtId="41" fontId="1" fillId="0" borderId="0" xfId="0" applyNumberFormat="1" applyFont="1"/>
    <xf numFmtId="41" fontId="6" fillId="0" borderId="0" xfId="0" applyNumberFormat="1" applyFont="1"/>
    <xf numFmtId="3" fontId="7" fillId="0" borderId="0" xfId="0" applyNumberFormat="1" applyFont="1"/>
    <xf numFmtId="3" fontId="1" fillId="0" borderId="0" xfId="0" applyNumberFormat="1" applyFont="1"/>
    <xf numFmtId="41" fontId="8" fillId="0" borderId="0" xfId="0" applyNumberFormat="1" applyFont="1"/>
    <xf numFmtId="0" fontId="9" fillId="0" borderId="0" xfId="0" applyFont="1"/>
    <xf numFmtId="0" fontId="1" fillId="2" borderId="0" xfId="0" applyFont="1" applyFill="1"/>
    <xf numFmtId="0" fontId="2" fillId="2" borderId="0" xfId="0" applyFont="1" applyFill="1"/>
    <xf numFmtId="41" fontId="1" fillId="2" borderId="0" xfId="0" applyNumberFormat="1" applyFont="1" applyFill="1"/>
    <xf numFmtId="6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4F2A6-17F7-4F76-A897-725E4E12F90D}">
  <sheetPr>
    <pageSetUpPr fitToPage="1"/>
  </sheetPr>
  <dimension ref="A1:S121"/>
  <sheetViews>
    <sheetView tabSelected="1" zoomScale="115" zoomScaleNormal="115" workbookViewId="0">
      <pane ySplit="2" topLeftCell="A69" activePane="bottomLeft" state="frozen"/>
      <selection pane="bottomLeft" activeCell="A84" sqref="A84"/>
    </sheetView>
  </sheetViews>
  <sheetFormatPr defaultRowHeight="15.75" x14ac:dyDescent="0.25"/>
  <cols>
    <col min="1" max="1" width="8.28515625" style="1" customWidth="1"/>
    <col min="2" max="2" width="1.7109375" style="1" customWidth="1"/>
    <col min="3" max="3" width="1.7109375" style="2" customWidth="1"/>
    <col min="4" max="4" width="38.5703125" style="2" customWidth="1"/>
    <col min="5" max="5" width="1.7109375" style="2" customWidth="1"/>
    <col min="6" max="7" width="15.7109375" style="5" customWidth="1"/>
    <col min="8" max="8" width="108.7109375" style="2" bestFit="1" customWidth="1"/>
    <col min="9" max="16384" width="9.140625" style="2"/>
  </cols>
  <sheetData>
    <row r="1" spans="1:8" x14ac:dyDescent="0.25">
      <c r="A1" s="1" t="s">
        <v>31</v>
      </c>
      <c r="F1" s="3" t="s">
        <v>63</v>
      </c>
      <c r="G1" s="3" t="s">
        <v>75</v>
      </c>
    </row>
    <row r="2" spans="1:8" x14ac:dyDescent="0.25">
      <c r="F2" s="4" t="s">
        <v>4</v>
      </c>
      <c r="G2" s="4" t="s">
        <v>4</v>
      </c>
      <c r="H2" s="4" t="s">
        <v>5</v>
      </c>
    </row>
    <row r="3" spans="1:8" x14ac:dyDescent="0.25">
      <c r="A3" s="1" t="s">
        <v>44</v>
      </c>
      <c r="B3" s="1" t="s">
        <v>0</v>
      </c>
    </row>
    <row r="4" spans="1:8" x14ac:dyDescent="0.25">
      <c r="C4" s="2" t="s">
        <v>1</v>
      </c>
      <c r="F4" s="5">
        <v>109000</v>
      </c>
      <c r="G4" s="5">
        <v>111000</v>
      </c>
      <c r="H4" s="2" t="s">
        <v>87</v>
      </c>
    </row>
    <row r="5" spans="1:8" x14ac:dyDescent="0.25">
      <c r="C5" s="2" t="s">
        <v>2</v>
      </c>
      <c r="F5" s="5">
        <v>14000</v>
      </c>
      <c r="G5" s="5">
        <v>14000</v>
      </c>
    </row>
    <row r="6" spans="1:8" x14ac:dyDescent="0.25">
      <c r="C6" s="2" t="s">
        <v>3</v>
      </c>
      <c r="F6" s="5">
        <v>13200</v>
      </c>
      <c r="G6" s="5">
        <v>13200</v>
      </c>
      <c r="H6" s="2" t="s">
        <v>47</v>
      </c>
    </row>
    <row r="7" spans="1:8" s="8" customFormat="1" x14ac:dyDescent="0.25">
      <c r="A7" s="6"/>
      <c r="B7" s="6"/>
      <c r="C7" s="7" t="s">
        <v>64</v>
      </c>
      <c r="F7" s="9">
        <v>5000</v>
      </c>
      <c r="G7" s="9">
        <v>5000</v>
      </c>
      <c r="H7" s="2" t="s">
        <v>94</v>
      </c>
    </row>
    <row r="8" spans="1:8" x14ac:dyDescent="0.25">
      <c r="C8" s="2" t="s">
        <v>45</v>
      </c>
      <c r="F8" s="5">
        <v>5000</v>
      </c>
      <c r="G8" s="5">
        <v>5000</v>
      </c>
    </row>
    <row r="9" spans="1:8" x14ac:dyDescent="0.25">
      <c r="C9" s="2" t="s">
        <v>12</v>
      </c>
      <c r="F9" s="5">
        <v>12000</v>
      </c>
      <c r="G9" s="5">
        <v>11000</v>
      </c>
      <c r="H9" s="2" t="s">
        <v>88</v>
      </c>
    </row>
    <row r="10" spans="1:8" x14ac:dyDescent="0.25">
      <c r="C10" s="2" t="s">
        <v>48</v>
      </c>
      <c r="F10" s="5">
        <v>1000</v>
      </c>
      <c r="G10" s="5">
        <v>1000</v>
      </c>
      <c r="H10" s="2" t="s">
        <v>89</v>
      </c>
    </row>
    <row r="11" spans="1:8" x14ac:dyDescent="0.25">
      <c r="F11" s="10">
        <f>SUM(F4:F10)</f>
        <v>159200</v>
      </c>
      <c r="G11" s="10">
        <f>ROUND(SUM(G4:G10),0)</f>
        <v>160200</v>
      </c>
    </row>
    <row r="12" spans="1:8" x14ac:dyDescent="0.25">
      <c r="F12" s="10"/>
      <c r="G12" s="10"/>
    </row>
    <row r="13" spans="1:8" x14ac:dyDescent="0.25">
      <c r="A13" s="1" t="s">
        <v>6</v>
      </c>
      <c r="B13" s="1" t="s">
        <v>7</v>
      </c>
    </row>
    <row r="14" spans="1:8" x14ac:dyDescent="0.25">
      <c r="C14" s="2" t="s">
        <v>9</v>
      </c>
      <c r="F14" s="5">
        <v>5000</v>
      </c>
      <c r="G14" s="5">
        <v>5800</v>
      </c>
      <c r="H14" s="2" t="s">
        <v>77</v>
      </c>
    </row>
    <row r="15" spans="1:8" ht="18" x14ac:dyDescent="0.4">
      <c r="C15" s="2" t="s">
        <v>58</v>
      </c>
      <c r="F15" s="11">
        <v>1500</v>
      </c>
      <c r="G15" s="11">
        <v>1500</v>
      </c>
      <c r="H15" s="2" t="s">
        <v>59</v>
      </c>
    </row>
    <row r="16" spans="1:8" x14ac:dyDescent="0.25">
      <c r="F16" s="10">
        <f>ROUND(SUM(F14:F15),0)</f>
        <v>6500</v>
      </c>
      <c r="G16" s="10">
        <f>ROUND(SUM(G14:G15),0)</f>
        <v>7300</v>
      </c>
    </row>
    <row r="18" spans="1:8" x14ac:dyDescent="0.25">
      <c r="A18" s="1" t="s">
        <v>10</v>
      </c>
      <c r="B18" s="1" t="s">
        <v>11</v>
      </c>
    </row>
    <row r="19" spans="1:8" x14ac:dyDescent="0.25">
      <c r="C19" s="2" t="s">
        <v>56</v>
      </c>
      <c r="F19" s="5">
        <v>225000</v>
      </c>
      <c r="G19" s="5">
        <v>250000</v>
      </c>
      <c r="H19" s="2" t="s">
        <v>72</v>
      </c>
    </row>
    <row r="20" spans="1:8" x14ac:dyDescent="0.25">
      <c r="C20" s="2" t="s">
        <v>57</v>
      </c>
      <c r="F20" s="5">
        <v>50000</v>
      </c>
      <c r="G20" s="5">
        <v>65000</v>
      </c>
      <c r="H20" s="2" t="s">
        <v>102</v>
      </c>
    </row>
    <row r="21" spans="1:8" x14ac:dyDescent="0.25">
      <c r="C21" s="2" t="s">
        <v>108</v>
      </c>
      <c r="G21" s="5">
        <v>12000</v>
      </c>
      <c r="H21" s="2" t="s">
        <v>109</v>
      </c>
    </row>
    <row r="22" spans="1:8" x14ac:dyDescent="0.25">
      <c r="C22" s="2" t="s">
        <v>66</v>
      </c>
      <c r="F22" s="5">
        <v>9000</v>
      </c>
      <c r="G22" s="5">
        <v>11000</v>
      </c>
      <c r="H22" s="2" t="s">
        <v>96</v>
      </c>
    </row>
    <row r="23" spans="1:8" x14ac:dyDescent="0.25">
      <c r="C23" s="2" t="s">
        <v>49</v>
      </c>
      <c r="F23" s="5">
        <v>1500</v>
      </c>
      <c r="G23" s="5">
        <v>1000</v>
      </c>
      <c r="H23" s="2" t="s">
        <v>90</v>
      </c>
    </row>
    <row r="24" spans="1:8" x14ac:dyDescent="0.25">
      <c r="C24" s="2" t="s">
        <v>42</v>
      </c>
      <c r="F24" s="5">
        <v>2500</v>
      </c>
      <c r="G24" s="5">
        <v>0</v>
      </c>
      <c r="H24" s="2" t="s">
        <v>101</v>
      </c>
    </row>
    <row r="25" spans="1:8" x14ac:dyDescent="0.25">
      <c r="F25" s="10">
        <f>ROUND(SUM(F19:F24),0)</f>
        <v>288000</v>
      </c>
      <c r="G25" s="10">
        <f>ROUND(SUM(G19:G24),0)</f>
        <v>339000</v>
      </c>
    </row>
    <row r="26" spans="1:8" x14ac:dyDescent="0.25">
      <c r="F26" s="10"/>
      <c r="G26" s="10"/>
    </row>
    <row r="27" spans="1:8" x14ac:dyDescent="0.25">
      <c r="A27" s="1" t="s">
        <v>13</v>
      </c>
      <c r="B27" s="1" t="s">
        <v>14</v>
      </c>
    </row>
    <row r="28" spans="1:8" x14ac:dyDescent="0.25">
      <c r="C28" s="2" t="s">
        <v>15</v>
      </c>
      <c r="F28" s="5">
        <v>2000</v>
      </c>
      <c r="G28" s="5">
        <v>3000</v>
      </c>
      <c r="H28" s="2" t="s">
        <v>60</v>
      </c>
    </row>
    <row r="29" spans="1:8" x14ac:dyDescent="0.25">
      <c r="C29" s="2" t="s">
        <v>110</v>
      </c>
      <c r="F29" s="5">
        <v>3000</v>
      </c>
      <c r="G29" s="5">
        <v>6600</v>
      </c>
      <c r="H29" s="2" t="s">
        <v>111</v>
      </c>
    </row>
    <row r="30" spans="1:8" x14ac:dyDescent="0.25">
      <c r="C30" s="2" t="s">
        <v>82</v>
      </c>
      <c r="F30" s="5">
        <v>0</v>
      </c>
      <c r="G30" s="5">
        <v>5000</v>
      </c>
      <c r="H30" s="2" t="s">
        <v>85</v>
      </c>
    </row>
    <row r="31" spans="1:8" x14ac:dyDescent="0.25">
      <c r="C31" s="2" t="s">
        <v>16</v>
      </c>
      <c r="F31" s="5">
        <v>1000</v>
      </c>
      <c r="G31" s="5">
        <v>1000</v>
      </c>
      <c r="H31" s="2" t="s">
        <v>76</v>
      </c>
    </row>
    <row r="32" spans="1:8" x14ac:dyDescent="0.25">
      <c r="C32" s="2" t="s">
        <v>112</v>
      </c>
      <c r="G32" s="5">
        <v>2000</v>
      </c>
      <c r="H32" s="2" t="s">
        <v>113</v>
      </c>
    </row>
    <row r="33" spans="1:8" ht="18" x14ac:dyDescent="0.4">
      <c r="C33" s="2" t="s">
        <v>51</v>
      </c>
      <c r="F33" s="11">
        <v>5000</v>
      </c>
      <c r="G33" s="11">
        <v>5000</v>
      </c>
      <c r="H33" s="2" t="s">
        <v>91</v>
      </c>
    </row>
    <row r="34" spans="1:8" x14ac:dyDescent="0.25">
      <c r="F34" s="10">
        <f>ROUND(SUM(F28:F33),0)</f>
        <v>11000</v>
      </c>
      <c r="G34" s="10">
        <f>ROUND(SUM(G28:G33),0)</f>
        <v>22600</v>
      </c>
    </row>
    <row r="35" spans="1:8" x14ac:dyDescent="0.25">
      <c r="A35" s="1" t="s">
        <v>17</v>
      </c>
      <c r="B35" s="1" t="s">
        <v>18</v>
      </c>
    </row>
    <row r="36" spans="1:8" x14ac:dyDescent="0.25">
      <c r="C36" s="2" t="s">
        <v>19</v>
      </c>
      <c r="F36" s="5">
        <v>2000</v>
      </c>
      <c r="G36" s="5">
        <v>2000</v>
      </c>
    </row>
    <row r="37" spans="1:8" x14ac:dyDescent="0.25">
      <c r="C37" s="2" t="s">
        <v>83</v>
      </c>
      <c r="F37" s="5">
        <v>9000</v>
      </c>
      <c r="G37" s="5">
        <v>15624</v>
      </c>
      <c r="H37" s="2" t="s">
        <v>103</v>
      </c>
    </row>
    <row r="38" spans="1:8" x14ac:dyDescent="0.25">
      <c r="C38" s="2" t="s">
        <v>84</v>
      </c>
      <c r="F38" s="5">
        <v>10000</v>
      </c>
      <c r="G38" s="5">
        <v>10000</v>
      </c>
      <c r="H38" s="2" t="s">
        <v>104</v>
      </c>
    </row>
    <row r="39" spans="1:8" x14ac:dyDescent="0.25">
      <c r="C39" s="2" t="s">
        <v>43</v>
      </c>
      <c r="F39" s="5">
        <v>5000</v>
      </c>
      <c r="G39" s="5">
        <v>5000</v>
      </c>
      <c r="H39" s="2" t="s">
        <v>105</v>
      </c>
    </row>
    <row r="40" spans="1:8" x14ac:dyDescent="0.25">
      <c r="D40" s="2" t="s">
        <v>20</v>
      </c>
      <c r="F40" s="5">
        <v>373</v>
      </c>
      <c r="G40" s="5">
        <v>373</v>
      </c>
    </row>
    <row r="41" spans="1:8" x14ac:dyDescent="0.25">
      <c r="D41" s="2" t="s">
        <v>21</v>
      </c>
      <c r="F41" s="5">
        <v>400</v>
      </c>
      <c r="G41" s="5">
        <v>400</v>
      </c>
      <c r="H41" s="2" t="s">
        <v>106</v>
      </c>
    </row>
    <row r="42" spans="1:8" x14ac:dyDescent="0.25">
      <c r="D42" s="2" t="s">
        <v>73</v>
      </c>
      <c r="F42" s="5">
        <v>300</v>
      </c>
      <c r="G42" s="5">
        <v>300</v>
      </c>
      <c r="H42" s="2" t="s">
        <v>53</v>
      </c>
    </row>
    <row r="43" spans="1:8" x14ac:dyDescent="0.25">
      <c r="D43" s="2" t="s">
        <v>80</v>
      </c>
      <c r="F43" s="5">
        <v>0</v>
      </c>
      <c r="G43" s="5">
        <v>450</v>
      </c>
    </row>
    <row r="44" spans="1:8" ht="18" x14ac:dyDescent="0.4">
      <c r="C44" s="2" t="s">
        <v>52</v>
      </c>
      <c r="F44" s="11">
        <v>2000</v>
      </c>
      <c r="G44" s="11">
        <v>2000</v>
      </c>
      <c r="H44" s="2" t="s">
        <v>53</v>
      </c>
    </row>
    <row r="45" spans="1:8" x14ac:dyDescent="0.25">
      <c r="F45" s="10">
        <f>ROUND(SUM(F36:F44),0)</f>
        <v>29073</v>
      </c>
      <c r="G45" s="10">
        <f>ROUND(SUM(G36:G44),0)</f>
        <v>36147</v>
      </c>
    </row>
    <row r="47" spans="1:8" x14ac:dyDescent="0.25">
      <c r="A47" s="1" t="s">
        <v>22</v>
      </c>
      <c r="B47" s="1" t="s">
        <v>23</v>
      </c>
    </row>
    <row r="48" spans="1:8" x14ac:dyDescent="0.25">
      <c r="C48" s="2" t="s">
        <v>25</v>
      </c>
      <c r="F48" s="5">
        <v>50000</v>
      </c>
      <c r="G48" s="5">
        <v>50000</v>
      </c>
    </row>
    <row r="49" spans="1:8" ht="18" x14ac:dyDescent="0.4">
      <c r="C49" s="2" t="s">
        <v>33</v>
      </c>
      <c r="F49" s="11">
        <v>1900</v>
      </c>
      <c r="G49" s="11">
        <v>1900</v>
      </c>
    </row>
    <row r="50" spans="1:8" x14ac:dyDescent="0.25">
      <c r="F50" s="10">
        <f>ROUND(SUM(F48:F49),0)</f>
        <v>51900</v>
      </c>
      <c r="G50" s="10">
        <f>ROUND(SUM(G48:G49),0)</f>
        <v>51900</v>
      </c>
    </row>
    <row r="51" spans="1:8" x14ac:dyDescent="0.25">
      <c r="B51" s="1" t="s">
        <v>26</v>
      </c>
    </row>
    <row r="52" spans="1:8" ht="18" x14ac:dyDescent="0.4">
      <c r="D52" s="2" t="s">
        <v>27</v>
      </c>
      <c r="F52" s="11">
        <v>0</v>
      </c>
      <c r="G52" s="11">
        <v>0</v>
      </c>
    </row>
    <row r="53" spans="1:8" ht="18" x14ac:dyDescent="0.4">
      <c r="F53" s="11"/>
      <c r="G53" s="11"/>
    </row>
    <row r="54" spans="1:8" x14ac:dyDescent="0.25">
      <c r="C54" s="1"/>
      <c r="D54" s="2" t="s">
        <v>65</v>
      </c>
      <c r="E54" s="5"/>
      <c r="F54" s="12">
        <v>40800</v>
      </c>
      <c r="G54" s="2">
        <v>0</v>
      </c>
    </row>
    <row r="55" spans="1:8" x14ac:dyDescent="0.25">
      <c r="C55" s="1"/>
      <c r="E55" s="5"/>
      <c r="F55" s="13"/>
      <c r="G55" s="2"/>
    </row>
    <row r="56" spans="1:8" ht="18" x14ac:dyDescent="0.4">
      <c r="D56" s="2" t="s">
        <v>70</v>
      </c>
      <c r="F56" s="14">
        <v>36000</v>
      </c>
      <c r="G56" s="11">
        <v>0</v>
      </c>
    </row>
    <row r="57" spans="1:8" ht="18" x14ac:dyDescent="0.4">
      <c r="F57" s="14"/>
      <c r="G57" s="11"/>
    </row>
    <row r="58" spans="1:8" ht="18" x14ac:dyDescent="0.4">
      <c r="D58" s="2" t="s">
        <v>71</v>
      </c>
      <c r="F58" s="14">
        <v>107000</v>
      </c>
      <c r="G58" s="11">
        <v>0</v>
      </c>
    </row>
    <row r="59" spans="1:8" x14ac:dyDescent="0.25">
      <c r="F59" s="10"/>
      <c r="G59" s="10"/>
    </row>
    <row r="60" spans="1:8" x14ac:dyDescent="0.25">
      <c r="A60" s="15" t="s">
        <v>32</v>
      </c>
      <c r="B60" s="1" t="s">
        <v>23</v>
      </c>
      <c r="H60" s="2" t="s">
        <v>97</v>
      </c>
    </row>
    <row r="61" spans="1:8" x14ac:dyDescent="0.25">
      <c r="C61" s="2" t="s">
        <v>50</v>
      </c>
      <c r="F61" s="5">
        <v>905408</v>
      </c>
      <c r="G61" s="5">
        <v>937097</v>
      </c>
      <c r="H61" s="2" t="s">
        <v>81</v>
      </c>
    </row>
    <row r="62" spans="1:8" x14ac:dyDescent="0.25">
      <c r="C62" s="2" t="s">
        <v>24</v>
      </c>
      <c r="F62" s="5">
        <v>93630</v>
      </c>
      <c r="G62" s="5">
        <v>103497</v>
      </c>
      <c r="H62" s="2" t="s">
        <v>99</v>
      </c>
    </row>
    <row r="63" spans="1:8" x14ac:dyDescent="0.25">
      <c r="C63" s="2" t="s">
        <v>8</v>
      </c>
      <c r="F63" s="5">
        <v>217772</v>
      </c>
      <c r="G63" s="5">
        <v>232892</v>
      </c>
      <c r="H63" s="2" t="s">
        <v>92</v>
      </c>
    </row>
    <row r="64" spans="1:8" x14ac:dyDescent="0.25">
      <c r="F64" s="10">
        <f>ROUND(SUM(F61:F63),0)</f>
        <v>1216810</v>
      </c>
      <c r="G64" s="10">
        <f>ROUND(SUM(G61:G63),0)</f>
        <v>1273486</v>
      </c>
      <c r="H64" s="2" t="s">
        <v>93</v>
      </c>
    </row>
    <row r="66" spans="1:8" x14ac:dyDescent="0.25">
      <c r="A66" s="16" t="s">
        <v>28</v>
      </c>
      <c r="B66" s="16"/>
      <c r="C66" s="17"/>
      <c r="D66" s="17"/>
      <c r="E66" s="17"/>
      <c r="F66" s="18">
        <f>ROUND(SUM(F11,F16,F25,F34,F45,F50,F54,F56,F58,F64),0)</f>
        <v>1946283</v>
      </c>
      <c r="G66" s="18">
        <f>ROUND(SUM(G11,G16,G25,G34,G45,G50,G64),0)</f>
        <v>1890633</v>
      </c>
    </row>
    <row r="67" spans="1:8" x14ac:dyDescent="0.25">
      <c r="A67" s="1" t="s">
        <v>78</v>
      </c>
      <c r="B67" s="1" t="s">
        <v>29</v>
      </c>
    </row>
    <row r="68" spans="1:8" x14ac:dyDescent="0.25">
      <c r="A68" s="1" t="s">
        <v>79</v>
      </c>
      <c r="C68" s="2" t="s">
        <v>46</v>
      </c>
      <c r="F68" s="5">
        <v>79195</v>
      </c>
      <c r="G68" s="5">
        <v>91310</v>
      </c>
    </row>
    <row r="69" spans="1:8" x14ac:dyDescent="0.25">
      <c r="C69" s="2" t="s">
        <v>55</v>
      </c>
      <c r="F69" s="5">
        <v>226626</v>
      </c>
      <c r="G69" s="5">
        <v>166473</v>
      </c>
      <c r="H69" s="19" t="s">
        <v>95</v>
      </c>
    </row>
    <row r="70" spans="1:8" x14ac:dyDescent="0.25">
      <c r="C70" s="2" t="s">
        <v>67</v>
      </c>
      <c r="F70" s="5">
        <v>50000</v>
      </c>
      <c r="G70" s="5">
        <v>20000</v>
      </c>
      <c r="H70" s="2" t="s">
        <v>68</v>
      </c>
    </row>
    <row r="71" spans="1:8" x14ac:dyDescent="0.25">
      <c r="C71" s="2" t="s">
        <v>37</v>
      </c>
      <c r="F71" s="5">
        <v>96291</v>
      </c>
      <c r="G71" s="5">
        <v>93000</v>
      </c>
    </row>
    <row r="72" spans="1:8" x14ac:dyDescent="0.25">
      <c r="C72" s="2" t="s">
        <v>62</v>
      </c>
      <c r="F72" s="5">
        <v>50000</v>
      </c>
      <c r="G72" s="5">
        <v>0</v>
      </c>
    </row>
    <row r="73" spans="1:8" ht="18" x14ac:dyDescent="0.4">
      <c r="C73" s="2" t="s">
        <v>86</v>
      </c>
      <c r="F73" s="11">
        <v>10000</v>
      </c>
      <c r="G73" s="11">
        <v>15000</v>
      </c>
      <c r="H73" s="2" t="s">
        <v>100</v>
      </c>
    </row>
    <row r="74" spans="1:8" x14ac:dyDescent="0.25">
      <c r="F74" s="10">
        <f>ROUND(SUM(F68:F73),0)</f>
        <v>512112</v>
      </c>
      <c r="G74" s="10">
        <f>ROUND(SUM(G68:G73),0)</f>
        <v>385783</v>
      </c>
    </row>
    <row r="76" spans="1:8" x14ac:dyDescent="0.25">
      <c r="A76" s="15" t="s">
        <v>32</v>
      </c>
      <c r="B76" s="1" t="s">
        <v>29</v>
      </c>
      <c r="H76" s="2" t="s">
        <v>98</v>
      </c>
    </row>
    <row r="77" spans="1:8" x14ac:dyDescent="0.25">
      <c r="D77" s="2" t="s">
        <v>36</v>
      </c>
      <c r="F77" s="5">
        <v>359240</v>
      </c>
      <c r="G77" s="5">
        <v>390401</v>
      </c>
      <c r="H77" s="2" t="s">
        <v>61</v>
      </c>
    </row>
    <row r="78" spans="1:8" ht="18" x14ac:dyDescent="0.4">
      <c r="D78" s="2" t="s">
        <v>74</v>
      </c>
      <c r="F78" s="11">
        <v>55758</v>
      </c>
      <c r="G78" s="5">
        <v>54648</v>
      </c>
      <c r="H78" s="2" t="s">
        <v>38</v>
      </c>
    </row>
    <row r="79" spans="1:8" x14ac:dyDescent="0.25">
      <c r="F79" s="10">
        <f>ROUND(SUM(F77:F78),0)</f>
        <v>414998</v>
      </c>
      <c r="G79" s="10">
        <f>ROUND(SUM(G77:G78),0)</f>
        <v>445049</v>
      </c>
    </row>
    <row r="81" spans="1:8" ht="18" x14ac:dyDescent="0.4">
      <c r="C81" s="2" t="s">
        <v>34</v>
      </c>
      <c r="F81" s="11">
        <v>38500</v>
      </c>
      <c r="G81" s="5">
        <v>0</v>
      </c>
      <c r="H81" s="2" t="s">
        <v>107</v>
      </c>
    </row>
    <row r="82" spans="1:8" x14ac:dyDescent="0.25">
      <c r="F82" s="10">
        <f>ROUND(SUM(F81:F81),0)</f>
        <v>38500</v>
      </c>
      <c r="G82" s="10">
        <f>ROUND(SUM(G81:G81),0)</f>
        <v>0</v>
      </c>
    </row>
    <row r="84" spans="1:8" x14ac:dyDescent="0.25">
      <c r="A84" s="1" t="s">
        <v>41</v>
      </c>
      <c r="B84" s="1" t="s">
        <v>35</v>
      </c>
    </row>
    <row r="85" spans="1:8" x14ac:dyDescent="0.25">
      <c r="C85" s="2" t="s">
        <v>0</v>
      </c>
      <c r="F85" s="5">
        <v>9250</v>
      </c>
      <c r="G85" s="5">
        <v>9250</v>
      </c>
      <c r="H85" s="2" t="s">
        <v>69</v>
      </c>
    </row>
    <row r="86" spans="1:8" x14ac:dyDescent="0.25">
      <c r="C86" s="2" t="s">
        <v>11</v>
      </c>
      <c r="F86" s="5">
        <v>128504</v>
      </c>
      <c r="G86" s="5">
        <v>90976</v>
      </c>
      <c r="H86" s="2" t="s">
        <v>54</v>
      </c>
    </row>
    <row r="87" spans="1:8" x14ac:dyDescent="0.25">
      <c r="C87" s="2" t="s">
        <v>14</v>
      </c>
      <c r="F87" s="5">
        <v>3000</v>
      </c>
      <c r="G87" s="5">
        <v>6000</v>
      </c>
      <c r="H87" s="2" t="s">
        <v>114</v>
      </c>
    </row>
    <row r="88" spans="1:8" ht="18" x14ac:dyDescent="0.4">
      <c r="C88" s="2" t="s">
        <v>18</v>
      </c>
      <c r="F88" s="11">
        <v>2000</v>
      </c>
      <c r="G88" s="11">
        <v>2000</v>
      </c>
      <c r="H88" s="2" t="s">
        <v>39</v>
      </c>
    </row>
    <row r="89" spans="1:8" x14ac:dyDescent="0.25">
      <c r="F89" s="10">
        <f>ROUND(SUM(F85:F88),0)</f>
        <v>142754</v>
      </c>
      <c r="G89" s="10">
        <f>ROUND(SUM(G85:G88),0)</f>
        <v>108226</v>
      </c>
    </row>
    <row r="91" spans="1:8" x14ac:dyDescent="0.25">
      <c r="A91" s="16" t="s">
        <v>30</v>
      </c>
      <c r="B91" s="16"/>
      <c r="C91" s="17"/>
      <c r="D91" s="17"/>
      <c r="E91" s="17"/>
      <c r="F91" s="18">
        <f>ROUND(SUM(F74,F79,F82,F89),0)</f>
        <v>1108364</v>
      </c>
      <c r="G91" s="18">
        <f>ROUND(SUM(G74,G79,G82,G89),0)</f>
        <v>939058</v>
      </c>
    </row>
    <row r="93" spans="1:8" x14ac:dyDescent="0.25">
      <c r="A93" s="16" t="s">
        <v>40</v>
      </c>
      <c r="B93" s="16"/>
      <c r="C93" s="17"/>
      <c r="D93" s="17"/>
      <c r="E93" s="17"/>
      <c r="F93" s="18">
        <f>ROUND(F66-F91,0)</f>
        <v>837919</v>
      </c>
      <c r="G93" s="18">
        <f>ROUND(G66-G91,0)</f>
        <v>951575</v>
      </c>
    </row>
    <row r="115" spans="3:19" x14ac:dyDescent="0.25"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3:19" x14ac:dyDescent="0.25"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3:19" x14ac:dyDescent="0.25"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3:19" x14ac:dyDescent="0.25"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3:19" x14ac:dyDescent="0.25"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3:19" x14ac:dyDescent="0.25"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3:19" x14ac:dyDescent="0.25"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</sheetData>
  <printOptions horizontalCentered="1" gridLines="1"/>
  <pageMargins left="0.25" right="0.25" top="0.5" bottom="0.25" header="0.05" footer="0.05"/>
  <pageSetup scale="69" fitToHeight="0" orientation="landscape" r:id="rId1"/>
  <rowBreaks count="1" manualBreakCount="1">
    <brk id="46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Marc.Roy</dc:creator>
  <cp:lastModifiedBy>Town Selectmen</cp:lastModifiedBy>
  <cp:lastPrinted>2026-03-18T21:28:32Z</cp:lastPrinted>
  <dcterms:created xsi:type="dcterms:W3CDTF">2021-03-29T16:07:34Z</dcterms:created>
  <dcterms:modified xsi:type="dcterms:W3CDTF">2026-03-18T21:32:31Z</dcterms:modified>
</cp:coreProperties>
</file>